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lex.martins\Documents\Objetivos 2023\"/>
    </mc:Choice>
  </mc:AlternateContent>
  <xr:revisionPtr revIDLastSave="0" documentId="13_ncr:1_{BA2D2F08-7E87-4033-AE52-7E739DE1D940}" xr6:coauthVersionLast="47" xr6:coauthVersionMax="47" xr10:uidLastSave="{00000000-0000-0000-0000-000000000000}"/>
  <workbookProtection workbookAlgorithmName="SHA-512" workbookHashValue="MLGmK3QCaqqaO985XVqZnlSiMRxoQlInrMELRaBt8kt9L5fsQGJCaTVINDNN5ay2UBVk1uk9Hh1PVeETByDk2w==" workbookSaltValue="g4ByYWM0QJILx6rnpqnSXA==" workbookSpinCount="100000" lockStructure="1"/>
  <bookViews>
    <workbookView showHorizontalScroll="0" showVerticalScroll="0" showSheetTabs="0" xWindow="28680" yWindow="-120" windowWidth="29040" windowHeight="15840" xr2:uid="{C5FC29CC-E708-4A8F-B780-35262080F232}"/>
  </bookViews>
  <sheets>
    <sheet name="Simulador Contribuiçã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5" l="1"/>
  <c r="W26" i="5" l="1"/>
  <c r="U15" i="5"/>
  <c r="U13" i="5"/>
  <c r="AG28" i="5"/>
  <c r="AE24" i="5"/>
  <c r="N15" i="5"/>
  <c r="Y15" i="5" l="1"/>
  <c r="AE26" i="5"/>
  <c r="N13" i="5"/>
  <c r="Y13" i="5" s="1"/>
  <c r="AG20" i="5" l="1"/>
  <c r="AG22" i="5" s="1"/>
  <c r="Y20" i="5"/>
  <c r="AE30" i="5" l="1"/>
  <c r="Y22" i="5"/>
  <c r="W30" i="5" s="1"/>
</calcChain>
</file>

<file path=xl/sharedStrings.xml><?xml version="1.0" encoding="utf-8"?>
<sst xmlns="http://schemas.openxmlformats.org/spreadsheetml/2006/main" count="20" uniqueCount="20">
  <si>
    <t>SALÁRIO DE CONTRIBUIÇÃO</t>
  </si>
  <si>
    <t>Unidade de Referência</t>
  </si>
  <si>
    <t>Escolha seu Plano de Previdência</t>
  </si>
  <si>
    <t>Alíquota</t>
  </si>
  <si>
    <t>Faixa</t>
  </si>
  <si>
    <t>Parcela do Salário excedente ao valor da Unidade</t>
  </si>
  <si>
    <t>Parcela do Salário não excedente ao valor da Unidade</t>
  </si>
  <si>
    <t>Informe seu Saldo Reserva Atual</t>
  </si>
  <si>
    <t>N° meses faltantes para atingir a idade de 62 anos</t>
  </si>
  <si>
    <t>Situação Atual</t>
  </si>
  <si>
    <t>Simulação</t>
  </si>
  <si>
    <t>Valor da Contribuição Empregado</t>
  </si>
  <si>
    <t>Valor da Contribuição Empresa</t>
  </si>
  <si>
    <t>CD Néos</t>
  </si>
  <si>
    <t>Informe o Valor para Simulação</t>
  </si>
  <si>
    <t>Saldo Projetado de Saldo de Conta</t>
  </si>
  <si>
    <r>
      <t xml:space="preserve">Informe sua data de nascimento (dd/mm/aaaa)
</t>
    </r>
    <r>
      <rPr>
        <sz val="8"/>
        <color theme="1"/>
        <rFont val="Arial"/>
        <family val="2"/>
      </rPr>
      <t>A data de nascimento é necessário para o cálculo do saldo Projetado</t>
    </r>
  </si>
  <si>
    <r>
      <t>Retorno Esperado dos Investimentos (%) ao mês</t>
    </r>
    <r>
      <rPr>
        <b/>
        <vertAlign val="superscript"/>
        <sz val="10"/>
        <color theme="1"/>
        <rFont val="Arial"/>
        <family val="2"/>
      </rPr>
      <t>2</t>
    </r>
  </si>
  <si>
    <r>
      <t>Escolha seu Percentual Contribuição</t>
    </r>
    <r>
      <rPr>
        <b/>
        <vertAlign val="superscript"/>
        <sz val="8"/>
        <color theme="1"/>
        <rFont val="Arial"/>
        <family val="2"/>
      </rPr>
      <t>1</t>
    </r>
  </si>
  <si>
    <r>
      <rPr>
        <b/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 xml:space="preserve">Consulte seu % de contribuição no Autoatendimento, menu Benefícios opção Percentual Contribuição
</t>
    </r>
    <r>
      <rPr>
        <b/>
        <vertAlign val="superscript"/>
        <sz val="8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Limitamos o percentual em até 2% para o retorno dos investimentos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</si>
</sst>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8"/>
      <color theme="9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indexed="64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/>
      <right/>
      <top style="thick">
        <color theme="0"/>
      </top>
      <bottom style="thick">
        <color indexed="64"/>
      </bottom>
      <diagonal/>
    </border>
    <border>
      <left/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 style="thick">
        <color indexed="64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/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4" fillId="3" borderId="2" xfId="0" applyFont="1" applyFill="1" applyBorder="1"/>
    <xf numFmtId="0" fontId="4" fillId="3" borderId="0" xfId="0" applyFont="1" applyFill="1"/>
    <xf numFmtId="9" fontId="4" fillId="3" borderId="0" xfId="0" applyNumberFormat="1" applyFont="1" applyFill="1"/>
    <xf numFmtId="0" fontId="5" fillId="2" borderId="2" xfId="0" applyFont="1" applyFill="1" applyBorder="1"/>
    <xf numFmtId="0" fontId="5" fillId="2" borderId="0" xfId="0" applyFont="1" applyFill="1"/>
    <xf numFmtId="44" fontId="5" fillId="2" borderId="0" xfId="0" applyNumberFormat="1" applyFont="1" applyFill="1"/>
    <xf numFmtId="0" fontId="5" fillId="2" borderId="3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0" fontId="4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2" fillId="2" borderId="13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44" fontId="5" fillId="2" borderId="0" xfId="0" applyNumberFormat="1" applyFont="1" applyFill="1" applyAlignment="1">
      <alignment horizontal="center"/>
    </xf>
    <xf numFmtId="44" fontId="5" fillId="2" borderId="14" xfId="0" applyNumberFormat="1" applyFont="1" applyFill="1" applyBorder="1" applyAlignment="1">
      <alignment horizontal="center"/>
    </xf>
    <xf numFmtId="44" fontId="5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44" fontId="5" fillId="2" borderId="0" xfId="0" applyNumberFormat="1" applyFont="1" applyFill="1" applyAlignment="1">
      <alignment horizontal="center" vertical="center"/>
    </xf>
    <xf numFmtId="10" fontId="5" fillId="2" borderId="0" xfId="2" applyNumberFormat="1" applyFont="1" applyFill="1" applyBorder="1" applyAlignment="1">
      <alignment horizontal="center" vertical="center"/>
    </xf>
    <xf numFmtId="9" fontId="13" fillId="2" borderId="0" xfId="0" applyNumberFormat="1" applyFont="1" applyFill="1"/>
    <xf numFmtId="0" fontId="13" fillId="2" borderId="0" xfId="0" applyFont="1" applyFill="1"/>
    <xf numFmtId="0" fontId="11" fillId="2" borderId="29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left" wrapText="1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3" xfId="0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23" xfId="2" applyNumberFormat="1" applyFont="1" applyFill="1" applyBorder="1" applyAlignment="1">
      <alignment horizontal="center" vertical="center"/>
    </xf>
    <xf numFmtId="44" fontId="8" fillId="2" borderId="2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Alignment="1">
      <alignment horizontal="center"/>
    </xf>
    <xf numFmtId="44" fontId="5" fillId="2" borderId="3" xfId="0" applyNumberFormat="1" applyFont="1" applyFill="1" applyBorder="1" applyAlignment="1">
      <alignment horizontal="center"/>
    </xf>
    <xf numFmtId="44" fontId="5" fillId="2" borderId="14" xfId="0" applyNumberFormat="1" applyFont="1" applyFill="1" applyBorder="1" applyAlignment="1">
      <alignment horizontal="center"/>
    </xf>
    <xf numFmtId="44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8" fontId="7" fillId="4" borderId="8" xfId="1" applyNumberFormat="1" applyFont="1" applyFill="1" applyBorder="1" applyAlignment="1">
      <alignment horizontal="center"/>
    </xf>
    <xf numFmtId="44" fontId="7" fillId="4" borderId="8" xfId="1" applyFont="1" applyFill="1" applyBorder="1" applyAlignment="1">
      <alignment horizontal="center"/>
    </xf>
    <xf numFmtId="44" fontId="7" fillId="4" borderId="9" xfId="1" applyFont="1" applyFill="1" applyBorder="1" applyAlignment="1">
      <alignment horizontal="center"/>
    </xf>
    <xf numFmtId="9" fontId="4" fillId="3" borderId="0" xfId="0" applyNumberFormat="1" applyFont="1" applyFill="1" applyAlignment="1" applyProtection="1">
      <alignment horizontal="center"/>
      <protection locked="0"/>
    </xf>
    <xf numFmtId="9" fontId="4" fillId="3" borderId="14" xfId="0" applyNumberFormat="1" applyFont="1" applyFill="1" applyBorder="1" applyAlignment="1" applyProtection="1">
      <alignment horizontal="center"/>
      <protection locked="0"/>
    </xf>
    <xf numFmtId="44" fontId="4" fillId="3" borderId="2" xfId="1" applyFont="1" applyFill="1" applyBorder="1" applyAlignment="1" applyProtection="1">
      <alignment horizontal="center"/>
      <protection locked="0"/>
    </xf>
    <xf numFmtId="44" fontId="4" fillId="3" borderId="0" xfId="1" applyFont="1" applyFill="1" applyBorder="1" applyAlignment="1" applyProtection="1">
      <alignment horizontal="center"/>
      <protection locked="0"/>
    </xf>
    <xf numFmtId="44" fontId="4" fillId="3" borderId="3" xfId="1" applyFont="1" applyFill="1" applyBorder="1" applyAlignment="1" applyProtection="1">
      <alignment horizontal="center"/>
      <protection locked="0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3" xfId="0" applyNumberFormat="1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8" fontId="7" fillId="4" borderId="27" xfId="1" applyNumberFormat="1" applyFont="1" applyFill="1" applyBorder="1" applyAlignment="1">
      <alignment horizontal="center"/>
    </xf>
    <xf numFmtId="44" fontId="7" fillId="4" borderId="28" xfId="1" applyFont="1" applyFill="1" applyBorder="1" applyAlignment="1">
      <alignment horizontal="center"/>
    </xf>
    <xf numFmtId="9" fontId="4" fillId="3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44" fontId="4" fillId="3" borderId="11" xfId="1" applyFont="1" applyFill="1" applyBorder="1" applyAlignment="1" applyProtection="1">
      <alignment horizontal="center"/>
      <protection locked="0"/>
    </xf>
    <xf numFmtId="44" fontId="4" fillId="3" borderId="12" xfId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14" fontId="4" fillId="3" borderId="11" xfId="1" applyNumberFormat="1" applyFont="1" applyFill="1" applyBorder="1" applyAlignment="1" applyProtection="1">
      <alignment horizontal="center" vertical="center"/>
      <protection locked="0"/>
    </xf>
    <xf numFmtId="14" fontId="4" fillId="3" borderId="12" xfId="1" applyNumberFormat="1" applyFont="1" applyFill="1" applyBorder="1" applyAlignment="1" applyProtection="1">
      <alignment horizontal="center" vertical="center"/>
      <protection locked="0"/>
    </xf>
    <xf numFmtId="10" fontId="8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44" fontId="5" fillId="3" borderId="11" xfId="1" applyFont="1" applyFill="1" applyBorder="1" applyAlignment="1">
      <alignment horizontal="center"/>
    </xf>
    <xf numFmtId="44" fontId="5" fillId="3" borderId="12" xfId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Normal 2" xfId="3" xr:uid="{E8576E88-08B4-4FA8-93A2-695B3CE9C57A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eosprevidencia.com.br/" TargetMode="External"/><Relationship Id="rId7" Type="http://schemas.openxmlformats.org/officeDocument/2006/relationships/image" Target="../media/image5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portal-neosprevidencia.com.br/Account/Login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101600</xdr:colOff>
      <xdr:row>11</xdr:row>
      <xdr:rowOff>19050</xdr:rowOff>
    </xdr:from>
    <xdr:to>
      <xdr:col>36</xdr:col>
      <xdr:colOff>104775</xdr:colOff>
      <xdr:row>15</xdr:row>
      <xdr:rowOff>123825</xdr:rowOff>
    </xdr:to>
    <xdr:pic>
      <xdr:nvPicPr>
        <xdr:cNvPr id="3" name="Gráfico 2" descr="Área de Transferência com preenchimento sólido">
          <a:extLst>
            <a:ext uri="{FF2B5EF4-FFF2-40B4-BE49-F238E27FC236}">
              <a16:creationId xmlns:a16="http://schemas.microsoft.com/office/drawing/2014/main" id="{781BEEBB-CBFD-DF95-3DCA-1E2BA6E8F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59500" y="1981200"/>
          <a:ext cx="917575" cy="917575"/>
        </a:xfrm>
        <a:prstGeom prst="rect">
          <a:avLst/>
        </a:prstGeom>
      </xdr:spPr>
    </xdr:pic>
    <xdr:clientData/>
  </xdr:twoCellAnchor>
  <xdr:twoCellAnchor editAs="oneCell">
    <xdr:from>
      <xdr:col>30</xdr:col>
      <xdr:colOff>82929</xdr:colOff>
      <xdr:row>0</xdr:row>
      <xdr:rowOff>73025</xdr:rowOff>
    </xdr:from>
    <xdr:to>
      <xdr:col>38</xdr:col>
      <xdr:colOff>104776</xdr:colOff>
      <xdr:row>9</xdr:row>
      <xdr:rowOff>149306</xdr:rowOff>
    </xdr:to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3193B7A-5DE5-A11F-FFCF-3ABB608C9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679" y="73025"/>
          <a:ext cx="1491872" cy="1625681"/>
        </a:xfrm>
        <a:prstGeom prst="rect">
          <a:avLst/>
        </a:prstGeom>
      </xdr:spPr>
    </xdr:pic>
    <xdr:clientData/>
  </xdr:twoCellAnchor>
  <xdr:twoCellAnchor editAs="oneCell">
    <xdr:from>
      <xdr:col>22</xdr:col>
      <xdr:colOff>1</xdr:colOff>
      <xdr:row>30</xdr:row>
      <xdr:rowOff>43056</xdr:rowOff>
    </xdr:from>
    <xdr:to>
      <xdr:col>23</xdr:col>
      <xdr:colOff>84138</xdr:colOff>
      <xdr:row>30</xdr:row>
      <xdr:rowOff>341312</xdr:rowOff>
    </xdr:to>
    <xdr:pic>
      <xdr:nvPicPr>
        <xdr:cNvPr id="4" name="Gráfico 3" descr="Smartphone com preenchimento sóli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F0F87C-E21B-1F81-7816-ADBA9693A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016376" y="5083369"/>
          <a:ext cx="266700" cy="29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9C7F-D7D2-4B86-9894-E722E21A6FBF}">
  <sheetPr codeName="Planilha1"/>
  <dimension ref="A1:AN85"/>
  <sheetViews>
    <sheetView showGridLines="0" showRowColHeaders="0" tabSelected="1" zoomScale="140" zoomScaleNormal="140" workbookViewId="0">
      <selection activeCell="Y2" sqref="Y2:AD2"/>
    </sheetView>
  </sheetViews>
  <sheetFormatPr defaultColWidth="0" defaultRowHeight="15.5" zeroHeight="1" x14ac:dyDescent="0.35"/>
  <cols>
    <col min="1" max="25" width="2.54296875" style="1" customWidth="1"/>
    <col min="26" max="26" width="2.453125" style="1" customWidth="1"/>
    <col min="27" max="39" width="2.54296875" style="1" customWidth="1"/>
    <col min="40" max="40" width="0" style="1" hidden="1" customWidth="1"/>
    <col min="41" max="16384" width="2.54296875" style="1" hidden="1"/>
  </cols>
  <sheetData>
    <row r="1" spans="1:39" ht="16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thickTop="1" thickBot="1" x14ac:dyDescent="0.4">
      <c r="A2" s="2"/>
      <c r="B2" s="83" t="s">
        <v>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84" t="s">
        <v>13</v>
      </c>
      <c r="Z2" s="84"/>
      <c r="AA2" s="84"/>
      <c r="AB2" s="84"/>
      <c r="AC2" s="84"/>
      <c r="AD2" s="85"/>
      <c r="AE2" s="2"/>
      <c r="AF2" s="2"/>
      <c r="AG2" s="2"/>
      <c r="AH2" s="2"/>
      <c r="AI2" s="2"/>
      <c r="AJ2" s="2"/>
      <c r="AK2" s="2"/>
      <c r="AL2" s="2"/>
      <c r="AM2" s="2"/>
    </row>
    <row r="3" spans="1:39" ht="3" customHeight="1" thickTop="1" thickBo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6.5" thickTop="1" thickBot="1" x14ac:dyDescent="0.4">
      <c r="A4" s="2"/>
      <c r="B4" s="83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6">
        <f>IF(Y2="CD Néos",5517.28,IF(Y2="CD BA",4191.11,IF(Y2="CD PE",5096.06,4345.97)))</f>
        <v>5517.28</v>
      </c>
      <c r="Z4" s="86"/>
      <c r="AA4" s="86"/>
      <c r="AB4" s="86"/>
      <c r="AC4" s="86"/>
      <c r="AD4" s="87"/>
      <c r="AE4" s="2"/>
      <c r="AF4" s="2"/>
      <c r="AG4" s="2"/>
      <c r="AH4" s="2"/>
      <c r="AI4" s="2"/>
      <c r="AJ4" s="2"/>
      <c r="AK4" s="2"/>
      <c r="AL4" s="2"/>
      <c r="AM4" s="2"/>
    </row>
    <row r="5" spans="1:39" ht="16.5" thickTop="1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6.5" thickTop="1" thickBot="1" x14ac:dyDescent="0.4">
      <c r="A6" s="2"/>
      <c r="B6" s="83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8"/>
      <c r="AE6" s="2"/>
      <c r="AF6" s="2"/>
      <c r="AG6" s="2"/>
      <c r="AH6" s="2"/>
      <c r="AI6" s="2"/>
      <c r="AJ6" s="2"/>
      <c r="AK6" s="2"/>
      <c r="AL6" s="2"/>
      <c r="AM6" s="2"/>
    </row>
    <row r="7" spans="1:39" ht="3.65" customHeight="1" thickTop="1" thickBo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6.5" thickTop="1" thickBot="1" x14ac:dyDescent="0.4">
      <c r="A8" s="2"/>
      <c r="B8" s="20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76"/>
      <c r="Y8" s="76"/>
      <c r="Z8" s="76"/>
      <c r="AA8" s="76"/>
      <c r="AB8" s="76"/>
      <c r="AC8" s="76"/>
      <c r="AD8" s="77"/>
      <c r="AE8" s="2"/>
      <c r="AF8" s="2"/>
      <c r="AG8" s="2"/>
      <c r="AH8" s="2"/>
      <c r="AI8" s="2"/>
      <c r="AJ8" s="2"/>
      <c r="AK8" s="2"/>
      <c r="AL8" s="2"/>
      <c r="AM8" s="2"/>
    </row>
    <row r="9" spans="1:39" ht="16.5" thickTop="1" thickBot="1" x14ac:dyDescent="0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  <c r="AA9" s="4"/>
      <c r="AB9" s="4"/>
      <c r="AC9" s="4"/>
      <c r="AD9" s="4"/>
      <c r="AE9" s="2"/>
      <c r="AF9" s="2"/>
      <c r="AG9" s="2"/>
      <c r="AH9" s="2"/>
      <c r="AI9" s="2"/>
      <c r="AJ9" s="2"/>
      <c r="AK9" s="2"/>
      <c r="AL9" s="2"/>
      <c r="AM9" s="2"/>
    </row>
    <row r="10" spans="1:39" ht="28.5" customHeight="1" thickTop="1" thickBot="1" x14ac:dyDescent="0.4">
      <c r="A10" s="2"/>
      <c r="B10" s="78" t="s">
        <v>16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80"/>
      <c r="AA10" s="80"/>
      <c r="AB10" s="80"/>
      <c r="AC10" s="80"/>
      <c r="AD10" s="81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6.5" thickTop="1" thickBot="1" x14ac:dyDescent="0.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  <c r="AF11" s="2"/>
      <c r="AG11" s="2"/>
      <c r="AH11" s="2"/>
      <c r="AI11" s="2"/>
      <c r="AJ11" s="2"/>
      <c r="AK11" s="2"/>
      <c r="AL11" s="28">
        <v>0.5</v>
      </c>
      <c r="AM11" s="29"/>
    </row>
    <row r="12" spans="1:39" ht="16" thickTop="1" x14ac:dyDescent="0.35">
      <c r="A12" s="2"/>
      <c r="B12" s="37" t="s">
        <v>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40" t="s">
        <v>3</v>
      </c>
      <c r="V12" s="38"/>
      <c r="W12" s="38"/>
      <c r="X12" s="38"/>
      <c r="Y12" s="38"/>
      <c r="Z12" s="38"/>
      <c r="AA12" s="38"/>
      <c r="AB12" s="38"/>
      <c r="AC12" s="38"/>
      <c r="AD12" s="41"/>
      <c r="AE12" s="2"/>
      <c r="AF12" s="2"/>
      <c r="AG12" s="2"/>
      <c r="AH12" s="2"/>
      <c r="AI12" s="2"/>
      <c r="AJ12" s="2"/>
      <c r="AK12" s="2"/>
      <c r="AL12" s="28">
        <v>0.6</v>
      </c>
      <c r="AM12" s="28">
        <v>0.5</v>
      </c>
    </row>
    <row r="13" spans="1:39" x14ac:dyDescent="0.35">
      <c r="A13" s="2"/>
      <c r="B13" s="42" t="s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6">
        <f>IF(X8&lt;=Y4,X8,Y4)</f>
        <v>0</v>
      </c>
      <c r="O13" s="46"/>
      <c r="P13" s="46"/>
      <c r="Q13" s="46"/>
      <c r="R13" s="46"/>
      <c r="S13" s="46"/>
      <c r="T13" s="46"/>
      <c r="U13" s="82">
        <f>IF(Y2="CD Néos",2.75%,2.25%)</f>
        <v>2.75E-2</v>
      </c>
      <c r="V13" s="82"/>
      <c r="W13" s="82"/>
      <c r="X13" s="82"/>
      <c r="Y13" s="46">
        <f>N13*U13</f>
        <v>0</v>
      </c>
      <c r="Z13" s="46"/>
      <c r="AA13" s="46"/>
      <c r="AB13" s="46"/>
      <c r="AC13" s="46"/>
      <c r="AD13" s="50"/>
      <c r="AE13" s="2"/>
      <c r="AF13" s="2"/>
      <c r="AG13" s="2"/>
      <c r="AH13" s="2"/>
      <c r="AI13" s="2"/>
      <c r="AJ13" s="2"/>
      <c r="AK13" s="2"/>
      <c r="AL13" s="28">
        <v>0.7</v>
      </c>
      <c r="AM13" s="28">
        <v>0.7</v>
      </c>
    </row>
    <row r="14" spans="1:39" x14ac:dyDescent="0.35">
      <c r="A14" s="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6"/>
      <c r="O14" s="46"/>
      <c r="P14" s="46"/>
      <c r="Q14" s="46"/>
      <c r="R14" s="46"/>
      <c r="S14" s="46"/>
      <c r="T14" s="46"/>
      <c r="U14" s="82"/>
      <c r="V14" s="82"/>
      <c r="W14" s="82"/>
      <c r="X14" s="82"/>
      <c r="Y14" s="46"/>
      <c r="Z14" s="46"/>
      <c r="AA14" s="46"/>
      <c r="AB14" s="46"/>
      <c r="AC14" s="46"/>
      <c r="AD14" s="50"/>
      <c r="AE14" s="14"/>
      <c r="AF14" s="2"/>
      <c r="AG14" s="2"/>
      <c r="AH14" s="2"/>
      <c r="AI14" s="2"/>
      <c r="AJ14" s="2"/>
      <c r="AK14" s="2"/>
      <c r="AL14" s="28">
        <v>0.8</v>
      </c>
      <c r="AM14" s="28">
        <v>0.8</v>
      </c>
    </row>
    <row r="15" spans="1:39" x14ac:dyDescent="0.35">
      <c r="A15" s="2"/>
      <c r="B15" s="42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6">
        <f>IF(X8&gt;Y4,X8-Y4,0)</f>
        <v>0</v>
      </c>
      <c r="O15" s="46"/>
      <c r="P15" s="46"/>
      <c r="Q15" s="46"/>
      <c r="R15" s="46"/>
      <c r="S15" s="46"/>
      <c r="T15" s="46"/>
      <c r="U15" s="48">
        <f>IF(Y2="CD Néos",9.5%,9%)</f>
        <v>9.5000000000000001E-2</v>
      </c>
      <c r="V15" s="48"/>
      <c r="W15" s="48"/>
      <c r="X15" s="48"/>
      <c r="Y15" s="46">
        <f>N15*U15</f>
        <v>0</v>
      </c>
      <c r="Z15" s="46"/>
      <c r="AA15" s="46"/>
      <c r="AB15" s="46"/>
      <c r="AC15" s="46"/>
      <c r="AD15" s="50"/>
      <c r="AE15" s="2"/>
      <c r="AF15" s="2"/>
      <c r="AG15" s="2"/>
      <c r="AH15" s="2"/>
      <c r="AI15" s="2"/>
      <c r="AJ15" s="2"/>
      <c r="AK15" s="2"/>
      <c r="AL15" s="28">
        <v>0.9</v>
      </c>
      <c r="AM15" s="28">
        <v>0.9</v>
      </c>
    </row>
    <row r="16" spans="1:39" ht="16" thickBot="1" x14ac:dyDescent="0.4">
      <c r="A16" s="2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7"/>
      <c r="O16" s="47"/>
      <c r="P16" s="47"/>
      <c r="Q16" s="47"/>
      <c r="R16" s="47"/>
      <c r="S16" s="47"/>
      <c r="T16" s="47"/>
      <c r="U16" s="49"/>
      <c r="V16" s="49"/>
      <c r="W16" s="49"/>
      <c r="X16" s="49"/>
      <c r="Y16" s="47"/>
      <c r="Z16" s="47"/>
      <c r="AA16" s="47"/>
      <c r="AB16" s="47"/>
      <c r="AC16" s="47"/>
      <c r="AD16" s="51"/>
      <c r="AE16" s="2"/>
      <c r="AF16" s="2"/>
      <c r="AG16" s="2"/>
      <c r="AH16" s="2"/>
      <c r="AI16" s="2"/>
      <c r="AJ16" s="2"/>
      <c r="AK16" s="2"/>
      <c r="AL16" s="28">
        <v>1</v>
      </c>
      <c r="AM16" s="28">
        <v>1</v>
      </c>
    </row>
    <row r="17" spans="1:39" ht="16.5" thickTop="1" thickBot="1" x14ac:dyDescent="0.4">
      <c r="A17" s="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6"/>
      <c r="U17" s="27"/>
      <c r="V17" s="27"/>
      <c r="W17" s="27"/>
      <c r="X17" s="27"/>
      <c r="Y17" s="26"/>
      <c r="Z17" s="26"/>
      <c r="AA17" s="26"/>
      <c r="AB17" s="26"/>
      <c r="AC17" s="26"/>
      <c r="AD17" s="26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6" thickTop="1" x14ac:dyDescent="0.35">
      <c r="A18" s="2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35" t="s">
        <v>9</v>
      </c>
      <c r="X18" s="31"/>
      <c r="Y18" s="31"/>
      <c r="Z18" s="31"/>
      <c r="AA18" s="31"/>
      <c r="AB18" s="31"/>
      <c r="AC18" s="31"/>
      <c r="AD18" s="36"/>
      <c r="AE18" s="31" t="s">
        <v>10</v>
      </c>
      <c r="AF18" s="31"/>
      <c r="AG18" s="31"/>
      <c r="AH18" s="31"/>
      <c r="AI18" s="31"/>
      <c r="AJ18" s="31"/>
      <c r="AK18" s="31"/>
      <c r="AL18" s="32"/>
      <c r="AM18" s="2"/>
    </row>
    <row r="19" spans="1:39" x14ac:dyDescent="0.35">
      <c r="A19" s="2"/>
      <c r="B19" s="17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"/>
      <c r="X19" s="6"/>
      <c r="Y19" s="6"/>
      <c r="Z19" s="63">
        <v>0.5</v>
      </c>
      <c r="AA19" s="63"/>
      <c r="AB19" s="63"/>
      <c r="AC19" s="63"/>
      <c r="AD19" s="74"/>
      <c r="AE19" s="6"/>
      <c r="AF19" s="6"/>
      <c r="AG19" s="7"/>
      <c r="AH19" s="63">
        <v>1</v>
      </c>
      <c r="AI19" s="63"/>
      <c r="AJ19" s="63"/>
      <c r="AK19" s="63"/>
      <c r="AL19" s="64"/>
      <c r="AM19" s="2"/>
    </row>
    <row r="20" spans="1:39" x14ac:dyDescent="0.35">
      <c r="A20" s="2"/>
      <c r="B20" s="17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9"/>
      <c r="Y20" s="52">
        <f>ROUND(((Y13+Y15)*Z19),2)</f>
        <v>0</v>
      </c>
      <c r="Z20" s="52"/>
      <c r="AA20" s="52"/>
      <c r="AB20" s="52"/>
      <c r="AC20" s="52"/>
      <c r="AD20" s="53"/>
      <c r="AE20" s="9"/>
      <c r="AF20" s="10"/>
      <c r="AG20" s="52">
        <f>ROUND(((Y13+Y15)*AH19),2)</f>
        <v>0</v>
      </c>
      <c r="AH20" s="52"/>
      <c r="AI20" s="52"/>
      <c r="AJ20" s="52"/>
      <c r="AK20" s="52"/>
      <c r="AL20" s="54"/>
      <c r="AM20" s="2"/>
    </row>
    <row r="21" spans="1:39" ht="2.15" customHeight="1" x14ac:dyDescent="0.35">
      <c r="A21" s="2"/>
      <c r="B21" s="1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  <c r="X21" s="9"/>
      <c r="Y21" s="22"/>
      <c r="Z21" s="22"/>
      <c r="AA21" s="22"/>
      <c r="AB21" s="22"/>
      <c r="AC21" s="22"/>
      <c r="AD21" s="24"/>
      <c r="AE21" s="9"/>
      <c r="AF21" s="10"/>
      <c r="AG21" s="22"/>
      <c r="AH21" s="22"/>
      <c r="AI21" s="22"/>
      <c r="AJ21" s="22"/>
      <c r="AK21" s="22"/>
      <c r="AL21" s="23"/>
      <c r="AM21" s="2"/>
    </row>
    <row r="22" spans="1:39" x14ac:dyDescent="0.35">
      <c r="A22" s="2"/>
      <c r="B22" s="17" t="s">
        <v>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8"/>
      <c r="X22" s="9"/>
      <c r="Y22" s="52">
        <f>Y20</f>
        <v>0</v>
      </c>
      <c r="Z22" s="52"/>
      <c r="AA22" s="52"/>
      <c r="AB22" s="52"/>
      <c r="AC22" s="52"/>
      <c r="AD22" s="53"/>
      <c r="AE22" s="9"/>
      <c r="AF22" s="10"/>
      <c r="AG22" s="52">
        <f>AG20</f>
        <v>0</v>
      </c>
      <c r="AH22" s="52"/>
      <c r="AI22" s="52"/>
      <c r="AJ22" s="52"/>
      <c r="AK22" s="52"/>
      <c r="AL22" s="54"/>
      <c r="AM22" s="2"/>
    </row>
    <row r="23" spans="1:39" ht="2.15" customHeight="1" x14ac:dyDescent="0.35">
      <c r="A23" s="2"/>
      <c r="B23" s="1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"/>
      <c r="X23" s="9"/>
      <c r="Y23" s="9"/>
      <c r="Z23" s="9"/>
      <c r="AA23" s="9"/>
      <c r="AB23" s="9"/>
      <c r="AC23" s="9"/>
      <c r="AD23" s="11"/>
      <c r="AE23" s="9"/>
      <c r="AF23" s="9"/>
      <c r="AG23" s="9"/>
      <c r="AH23" s="9"/>
      <c r="AI23" s="9"/>
      <c r="AJ23" s="9"/>
      <c r="AK23" s="9"/>
      <c r="AL23" s="18"/>
      <c r="AM23" s="2"/>
    </row>
    <row r="24" spans="1:39" x14ac:dyDescent="0.35">
      <c r="A24" s="2"/>
      <c r="B24" s="33" t="s">
        <v>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65"/>
      <c r="X24" s="66"/>
      <c r="Y24" s="66"/>
      <c r="Z24" s="66"/>
      <c r="AA24" s="66"/>
      <c r="AB24" s="66"/>
      <c r="AC24" s="66"/>
      <c r="AD24" s="67"/>
      <c r="AE24" s="55">
        <f>W24</f>
        <v>0</v>
      </c>
      <c r="AF24" s="56"/>
      <c r="AG24" s="56"/>
      <c r="AH24" s="56"/>
      <c r="AI24" s="56"/>
      <c r="AJ24" s="56"/>
      <c r="AK24" s="56"/>
      <c r="AL24" s="57"/>
      <c r="AM24" s="2"/>
    </row>
    <row r="25" spans="1:39" ht="2.15" customHeight="1" x14ac:dyDescent="0.35">
      <c r="A25" s="2"/>
      <c r="B25" s="1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8"/>
      <c r="X25" s="9"/>
      <c r="Y25" s="9"/>
      <c r="Z25" s="9"/>
      <c r="AA25" s="9"/>
      <c r="AB25" s="9"/>
      <c r="AC25" s="9"/>
      <c r="AD25" s="11"/>
      <c r="AE25" s="9"/>
      <c r="AF25" s="9"/>
      <c r="AG25" s="9"/>
      <c r="AH25" s="9"/>
      <c r="AI25" s="9"/>
      <c r="AJ25" s="9"/>
      <c r="AK25" s="9"/>
      <c r="AL25" s="18"/>
      <c r="AM25" s="2"/>
    </row>
    <row r="26" spans="1:39" x14ac:dyDescent="0.35">
      <c r="A26" s="2"/>
      <c r="B26" s="17" t="s">
        <v>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8" t="str">
        <f ca="1">IFERROR(DATEDIF(NOW(),DATE(YEAR(Y10)+62,MONTH(Y10),DAY(Y10)),"m"),"-")</f>
        <v>-</v>
      </c>
      <c r="X26" s="56"/>
      <c r="Y26" s="56"/>
      <c r="Z26" s="56"/>
      <c r="AA26" s="56"/>
      <c r="AB26" s="56"/>
      <c r="AC26" s="56"/>
      <c r="AD26" s="75"/>
      <c r="AE26" s="58" t="str">
        <f ca="1">W26</f>
        <v>-</v>
      </c>
      <c r="AF26" s="56"/>
      <c r="AG26" s="56"/>
      <c r="AH26" s="56"/>
      <c r="AI26" s="56"/>
      <c r="AJ26" s="56"/>
      <c r="AK26" s="56"/>
      <c r="AL26" s="57"/>
      <c r="AM26" s="2"/>
    </row>
    <row r="27" spans="1:39" ht="2.15" customHeight="1" x14ac:dyDescent="0.35">
      <c r="A27" s="2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8"/>
      <c r="X27" s="9"/>
      <c r="Y27" s="9"/>
      <c r="Z27" s="9"/>
      <c r="AA27" s="9"/>
      <c r="AB27" s="9"/>
      <c r="AC27" s="9"/>
      <c r="AD27" s="11"/>
      <c r="AE27" s="9"/>
      <c r="AF27" s="9"/>
      <c r="AG27" s="9"/>
      <c r="AH27" s="9"/>
      <c r="AI27" s="9"/>
      <c r="AJ27" s="9"/>
      <c r="AK27" s="9"/>
      <c r="AL27" s="18"/>
      <c r="AM27" s="2"/>
    </row>
    <row r="28" spans="1:39" x14ac:dyDescent="0.35">
      <c r="A28" s="2"/>
      <c r="B28" s="33" t="s">
        <v>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2"/>
      <c r="X28" s="13"/>
      <c r="Y28" s="68">
        <v>5.0000000000000001E-3</v>
      </c>
      <c r="Z28" s="68"/>
      <c r="AA28" s="68"/>
      <c r="AB28" s="68"/>
      <c r="AC28" s="68"/>
      <c r="AD28" s="69"/>
      <c r="AE28" s="9"/>
      <c r="AF28" s="9"/>
      <c r="AG28" s="59">
        <f>Y28</f>
        <v>5.0000000000000001E-3</v>
      </c>
      <c r="AH28" s="56"/>
      <c r="AI28" s="56"/>
      <c r="AJ28" s="56"/>
      <c r="AK28" s="56"/>
      <c r="AL28" s="57"/>
      <c r="AM28" s="2"/>
    </row>
    <row r="29" spans="1:39" ht="2.15" customHeight="1" x14ac:dyDescent="0.35">
      <c r="A29" s="2"/>
      <c r="B29" s="1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8"/>
      <c r="X29" s="9"/>
      <c r="Y29" s="9"/>
      <c r="Z29" s="9"/>
      <c r="AA29" s="9"/>
      <c r="AB29" s="9"/>
      <c r="AC29" s="9"/>
      <c r="AD29" s="11"/>
      <c r="AE29" s="9"/>
      <c r="AF29" s="9"/>
      <c r="AG29" s="9"/>
      <c r="AH29" s="9"/>
      <c r="AI29" s="9"/>
      <c r="AJ29" s="9"/>
      <c r="AK29" s="9"/>
      <c r="AL29" s="18"/>
      <c r="AM29" s="2"/>
    </row>
    <row r="30" spans="1:39" ht="16" thickBot="1" x14ac:dyDescent="0.4">
      <c r="A30" s="2"/>
      <c r="B30" s="70" t="s">
        <v>15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 t="str">
        <f ca="1">IFERROR(FV(Y28,W26,(Y20+Y22),W24,0)*-1,"-")</f>
        <v>-</v>
      </c>
      <c r="X30" s="61"/>
      <c r="Y30" s="61"/>
      <c r="Z30" s="61"/>
      <c r="AA30" s="61"/>
      <c r="AB30" s="61"/>
      <c r="AC30" s="61"/>
      <c r="AD30" s="73"/>
      <c r="AE30" s="60" t="str">
        <f ca="1">IFERROR(FV(AG28,AE26,AG20+AG22,AE24,0)*-1,"-")</f>
        <v>-</v>
      </c>
      <c r="AF30" s="61"/>
      <c r="AG30" s="61"/>
      <c r="AH30" s="61"/>
      <c r="AI30" s="61"/>
      <c r="AJ30" s="61"/>
      <c r="AK30" s="61"/>
      <c r="AL30" s="62"/>
      <c r="AM30" s="2"/>
    </row>
    <row r="31" spans="1:39" ht="29" customHeight="1" thickTop="1" x14ac:dyDescent="0.35">
      <c r="A31" s="2"/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2"/>
      <c r="AF31" s="2"/>
      <c r="AG31" s="2"/>
      <c r="AH31" s="2"/>
      <c r="AI31" s="2"/>
      <c r="AJ31" s="2"/>
      <c r="AK31" s="2"/>
      <c r="AL31" s="2"/>
      <c r="AM31" s="2"/>
    </row>
    <row r="33" s="1" customFormat="1" hidden="1" x14ac:dyDescent="0.35"/>
    <row r="34" s="1" customFormat="1" hidden="1" x14ac:dyDescent="0.35"/>
    <row r="35" s="1" customFormat="1" hidden="1" x14ac:dyDescent="0.35"/>
    <row r="36" s="1" customFormat="1" hidden="1" x14ac:dyDescent="0.35"/>
    <row r="37" s="1" customFormat="1" hidden="1" x14ac:dyDescent="0.35"/>
    <row r="38" s="1" customFormat="1" hidden="1" x14ac:dyDescent="0.35"/>
    <row r="39" s="1" customFormat="1" hidden="1" x14ac:dyDescent="0.35"/>
    <row r="40" s="1" customFormat="1" hidden="1" x14ac:dyDescent="0.35"/>
    <row r="41" s="1" customFormat="1" hidden="1" x14ac:dyDescent="0.35"/>
    <row r="42" s="1" customFormat="1" hidden="1" x14ac:dyDescent="0.35"/>
    <row r="43" s="1" customFormat="1" hidden="1" x14ac:dyDescent="0.35"/>
    <row r="44" s="1" customFormat="1" hidden="1" x14ac:dyDescent="0.35"/>
    <row r="45" s="1" customFormat="1" hidden="1" x14ac:dyDescent="0.35"/>
    <row r="46" s="1" customFormat="1" hidden="1" x14ac:dyDescent="0.35"/>
    <row r="47" s="1" customFormat="1" hidden="1" x14ac:dyDescent="0.35"/>
    <row r="48" s="1" customFormat="1" hidden="1" x14ac:dyDescent="0.35"/>
    <row r="49" s="1" customFormat="1" hidden="1" x14ac:dyDescent="0.35"/>
    <row r="50" s="1" customFormat="1" hidden="1" x14ac:dyDescent="0.35"/>
    <row r="51" s="1" customFormat="1" hidden="1" x14ac:dyDescent="0.35"/>
    <row r="52" s="1" customFormat="1" hidden="1" x14ac:dyDescent="0.35"/>
    <row r="53" s="1" customFormat="1" hidden="1" x14ac:dyDescent="0.35"/>
    <row r="54" s="1" customFormat="1" hidden="1" x14ac:dyDescent="0.35"/>
    <row r="55" s="1" customFormat="1" hidden="1" x14ac:dyDescent="0.35"/>
    <row r="56" s="1" customFormat="1" hidden="1" x14ac:dyDescent="0.35"/>
    <row r="57" s="1" customFormat="1" hidden="1" x14ac:dyDescent="0.35"/>
    <row r="58" s="1" customFormat="1" hidden="1" x14ac:dyDescent="0.35"/>
    <row r="59" s="1" customFormat="1" hidden="1" x14ac:dyDescent="0.35"/>
    <row r="60" s="1" customFormat="1" hidden="1" x14ac:dyDescent="0.35"/>
    <row r="61" s="1" customFormat="1" hidden="1" x14ac:dyDescent="0.35"/>
    <row r="62" s="1" customFormat="1" hidden="1" x14ac:dyDescent="0.35"/>
    <row r="63" s="1" customFormat="1" hidden="1" x14ac:dyDescent="0.35"/>
    <row r="64" s="1" customFormat="1" hidden="1" x14ac:dyDescent="0.35"/>
    <row r="65" s="1" customFormat="1" hidden="1" x14ac:dyDescent="0.35"/>
    <row r="66" s="1" customFormat="1" hidden="1" x14ac:dyDescent="0.35"/>
    <row r="67" s="1" customFormat="1" hidden="1" x14ac:dyDescent="0.35"/>
    <row r="68" s="1" customFormat="1" hidden="1" x14ac:dyDescent="0.35"/>
    <row r="69" s="1" customFormat="1" hidden="1" x14ac:dyDescent="0.35"/>
    <row r="70" s="1" customFormat="1" hidden="1" x14ac:dyDescent="0.35"/>
    <row r="71" s="1" customFormat="1" hidden="1" x14ac:dyDescent="0.35"/>
    <row r="72" s="1" customFormat="1" hidden="1" x14ac:dyDescent="0.35"/>
    <row r="73" s="1" customFormat="1" hidden="1" x14ac:dyDescent="0.35"/>
    <row r="74" s="1" customFormat="1" hidden="1" x14ac:dyDescent="0.35"/>
    <row r="75" s="1" customFormat="1" hidden="1" x14ac:dyDescent="0.35"/>
    <row r="76" s="1" customFormat="1" hidden="1" x14ac:dyDescent="0.35"/>
    <row r="77" s="1" customFormat="1" hidden="1" x14ac:dyDescent="0.35"/>
    <row r="78" s="1" customFormat="1" hidden="1" x14ac:dyDescent="0.35"/>
    <row r="79" s="1" customFormat="1" hidden="1" x14ac:dyDescent="0.35"/>
    <row r="80" s="1" customFormat="1" hidden="1" x14ac:dyDescent="0.35"/>
    <row r="81" s="1" customFormat="1" hidden="1" x14ac:dyDescent="0.35"/>
    <row r="82" s="1" customFormat="1" hidden="1" x14ac:dyDescent="0.35"/>
    <row r="83" s="1" customFormat="1" hidden="1" x14ac:dyDescent="0.35"/>
    <row r="84" s="1" customFormat="1" hidden="1" x14ac:dyDescent="0.35"/>
    <row r="85" s="1" customFormat="1" hidden="1" x14ac:dyDescent="0.35"/>
  </sheetData>
  <sheetProtection algorithmName="SHA-512" hashValue="uuVRlKdi5kY3gW20e/xBJHYDDkXpngQ9JKHASpqnMwNE5IEwxjRNC6M/tpOBjN8IRvc7+mM9b4qIt7xNlA4+xg==" saltValue="zdbBXtYg66371BwE5HU3kg==" spinCount="100000" sheet="1" objects="1" scenarios="1" selectLockedCells="1"/>
  <mergeCells count="38">
    <mergeCell ref="B2:X2"/>
    <mergeCell ref="Y2:AD2"/>
    <mergeCell ref="B4:X4"/>
    <mergeCell ref="Y4:AD4"/>
    <mergeCell ref="B6:AD6"/>
    <mergeCell ref="X8:AD8"/>
    <mergeCell ref="B10:X10"/>
    <mergeCell ref="Y10:AD10"/>
    <mergeCell ref="B13:M14"/>
    <mergeCell ref="N13:T14"/>
    <mergeCell ref="U13:X14"/>
    <mergeCell ref="Y13:AD14"/>
    <mergeCell ref="B30:V30"/>
    <mergeCell ref="W30:AD30"/>
    <mergeCell ref="Z19:AD19"/>
    <mergeCell ref="Y20:AD20"/>
    <mergeCell ref="W26:AD26"/>
    <mergeCell ref="AG20:AL20"/>
    <mergeCell ref="AH19:AL19"/>
    <mergeCell ref="B24:V24"/>
    <mergeCell ref="W24:AD24"/>
    <mergeCell ref="Y28:AD28"/>
    <mergeCell ref="B31:AD31"/>
    <mergeCell ref="AE18:AL18"/>
    <mergeCell ref="B28:V28"/>
    <mergeCell ref="W18:AD18"/>
    <mergeCell ref="B12:T12"/>
    <mergeCell ref="U12:AD12"/>
    <mergeCell ref="B15:M16"/>
    <mergeCell ref="N15:T16"/>
    <mergeCell ref="U15:X16"/>
    <mergeCell ref="Y15:AD16"/>
    <mergeCell ref="Y22:AD22"/>
    <mergeCell ref="AG22:AL22"/>
    <mergeCell ref="AE24:AL24"/>
    <mergeCell ref="AE26:AL26"/>
    <mergeCell ref="AG28:AL28"/>
    <mergeCell ref="AE30:AL30"/>
  </mergeCells>
  <dataValidations count="6">
    <dataValidation type="decimal" allowBlank="1" showInputMessage="1" showErrorMessage="1" error="Informar percentual entre 0% e 2%" sqref="Y28:AD28" xr:uid="{1ED2E994-70DD-43E9-88AF-0793215CE965}">
      <formula1>0</formula1>
      <formula2>0.02</formula2>
    </dataValidation>
    <dataValidation type="decimal" allowBlank="1" showInputMessage="1" showErrorMessage="1" sqref="W24" xr:uid="{4DB10624-0129-46F3-AFD9-354E53B13A51}">
      <formula1>0</formula1>
      <formula2>10000000000</formula2>
    </dataValidation>
    <dataValidation type="date" allowBlank="1" showInputMessage="1" showErrorMessage="1" sqref="Y10:AD10" xr:uid="{57857AC5-9852-4134-A86B-1EA3225EE5B8}">
      <formula1>16438</formula1>
      <formula2>38352</formula2>
    </dataValidation>
    <dataValidation type="list" allowBlank="1" showInputMessage="1" showErrorMessage="1" sqref="Y2:Y3" xr:uid="{8049939D-0D8C-4F8E-B76A-70ADE5DB7743}">
      <formula1>"CD Néos,CD BA,CD PE,CD RN"</formula1>
    </dataValidation>
    <dataValidation type="list" allowBlank="1" showInputMessage="1" showErrorMessage="1" error="Valor inválido. " sqref="AH19:AL19" xr:uid="{67F3494B-F99E-48FC-8E8A-F02CB52F06C4}">
      <formula1>IF(Y2="CD Néos",$AL$11:$AL$16,$AM$12:$AM$16)</formula1>
    </dataValidation>
    <dataValidation type="list" allowBlank="1" showInputMessage="1" showErrorMessage="1" error="Valor inválido. " sqref="Z19:AD19" xr:uid="{7CCCC98A-B3CB-4EAD-B058-F5D5D4729DF5}">
      <formula1>IF(Y2="CD Néos",$AL$11:$AL$16,$AM$12:$AM$16)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Contribuição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Martins</dc:creator>
  <cp:lastModifiedBy>Alex Martins</cp:lastModifiedBy>
  <dcterms:created xsi:type="dcterms:W3CDTF">2023-04-03T19:13:40Z</dcterms:created>
  <dcterms:modified xsi:type="dcterms:W3CDTF">2023-07-13T19:16:36Z</dcterms:modified>
</cp:coreProperties>
</file>